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ansacties" sheetId="1" state="visible" r:id="rId1"/>
    <sheet xmlns:r="http://schemas.openxmlformats.org/officeDocument/2006/relationships" name="BTW-Aangifte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Handleidi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-MM-YYYY"/>
    <numFmt numFmtId="165" formatCode="€ #,##0.00"/>
  </numFmts>
  <fonts count="14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15803D"/>
      <sz val="10"/>
    </font>
    <font>
      <name val="Calibri"/>
      <b val="1"/>
      <color rgb="00DC2626"/>
      <sz val="10"/>
    </font>
    <font>
      <name val="Calibri"/>
      <i val="1"/>
      <color rgb="0092400E"/>
      <sz val="9"/>
    </font>
    <font>
      <name val="Calibri"/>
      <i val="1"/>
      <color rgb="00FFFFFF"/>
      <sz val="10"/>
    </font>
    <font>
      <name val="Calibri"/>
      <b val="1"/>
      <color rgb="00FFFFFF"/>
      <sz val="9"/>
    </font>
    <font>
      <name val="Calibri"/>
      <b val="1"/>
      <color rgb="0015803D"/>
      <sz val="16"/>
    </font>
    <font>
      <name val="Calibri"/>
      <b val="1"/>
      <sz val="16"/>
    </font>
    <font>
      <name val="Calibri"/>
      <b val="1"/>
      <color rgb="00DC2626"/>
      <sz val="16"/>
    </font>
  </fonts>
  <fills count="13">
    <fill>
      <patternFill/>
    </fill>
    <fill>
      <patternFill patternType="gray125"/>
    </fill>
    <fill>
      <patternFill patternType="solid">
        <fgColor rgb="00134E4A"/>
      </patternFill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14B8A6"/>
      </patternFill>
    </fill>
    <fill>
      <patternFill patternType="solid">
        <fgColor rgb="00D1FAE5"/>
      </patternFill>
    </fill>
    <fill>
      <patternFill patternType="solid">
        <fgColor rgb="00FEF3C7"/>
      </patternFill>
    </fill>
    <fill>
      <patternFill patternType="solid">
        <fgColor rgb="00DCFCE7"/>
      </patternFill>
    </fill>
    <fill>
      <patternFill patternType="solid">
        <fgColor rgb="00FEE2E2"/>
      </patternFill>
    </fill>
    <fill>
      <patternFill patternType="solid">
        <fgColor rgb="00EFF6FF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right" vertical="center"/>
    </xf>
    <xf numFmtId="165" fontId="3" fillId="5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center" vertical="center" wrapText="1"/>
    </xf>
    <xf numFmtId="165" fontId="3" fillId="6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165" fontId="5" fillId="7" borderId="1" applyAlignment="1" pivotButton="0" quotePrefix="0" xfId="0">
      <alignment horizontal="right" vertical="center"/>
    </xf>
    <xf numFmtId="0" fontId="5" fillId="7" borderId="0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0" fontId="4" fillId="8" borderId="1" applyAlignment="1" pivotButton="0" quotePrefix="0" xfId="0">
      <alignment horizontal="left" vertical="center" wrapText="1"/>
    </xf>
    <xf numFmtId="0" fontId="0" fillId="0" borderId="1" pivotButton="0" quotePrefix="0" xfId="0"/>
    <xf numFmtId="165" fontId="4" fillId="8" borderId="1" applyAlignment="1" pivotButton="0" quotePrefix="0" xfId="0">
      <alignment horizontal="right" vertical="center"/>
    </xf>
    <xf numFmtId="0" fontId="4" fillId="9" borderId="1" applyAlignment="1" pivotButton="0" quotePrefix="0" xfId="0">
      <alignment horizontal="left" vertical="center" wrapText="1"/>
    </xf>
    <xf numFmtId="165" fontId="4" fillId="9" borderId="1" applyAlignment="1" pivotButton="0" quotePrefix="0" xfId="0">
      <alignment horizontal="right" vertical="center"/>
    </xf>
    <xf numFmtId="0" fontId="0" fillId="10" borderId="1" pivotButton="0" quotePrefix="0" xfId="0"/>
    <xf numFmtId="0" fontId="6" fillId="10" borderId="1" applyAlignment="1" pivotButton="0" quotePrefix="0" xfId="0">
      <alignment horizontal="left" vertical="center" wrapText="1"/>
    </xf>
    <xf numFmtId="165" fontId="6" fillId="10" borderId="1" applyAlignment="1" pivotButton="0" quotePrefix="0" xfId="0">
      <alignment horizontal="right" vertical="center"/>
    </xf>
    <xf numFmtId="0" fontId="0" fillId="9" borderId="1" pivotButton="0" quotePrefix="0" xfId="0"/>
    <xf numFmtId="0" fontId="0" fillId="11" borderId="1" pivotButton="0" quotePrefix="0" xfId="0"/>
    <xf numFmtId="0" fontId="7" fillId="11" borderId="1" applyAlignment="1" pivotButton="0" quotePrefix="0" xfId="0">
      <alignment horizontal="left" vertical="center" wrapText="1"/>
    </xf>
    <xf numFmtId="165" fontId="7" fillId="11" borderId="1" applyAlignment="1" pivotButton="0" quotePrefix="0" xfId="0">
      <alignment horizontal="right" vertical="center"/>
    </xf>
    <xf numFmtId="0" fontId="0" fillId="6" borderId="1" pivotButton="0" quotePrefix="0" xfId="0"/>
    <xf numFmtId="0" fontId="4" fillId="6" borderId="1" applyAlignment="1" pivotButton="0" quotePrefix="0" xfId="0">
      <alignment horizontal="right" vertical="center"/>
    </xf>
    <xf numFmtId="0" fontId="8" fillId="9" borderId="1" applyAlignment="1" pivotButton="0" quotePrefix="0" xfId="0">
      <alignment horizontal="left" vertical="center" wrapText="1"/>
    </xf>
    <xf numFmtId="0" fontId="9" fillId="7" borderId="0" applyAlignment="1" pivotButton="0" quotePrefix="0" xfId="0">
      <alignment horizontal="center" vertical="center" wrapText="1"/>
    </xf>
    <xf numFmtId="0" fontId="10" fillId="3" borderId="2" applyAlignment="1" pivotButton="0" quotePrefix="0" xfId="0">
      <alignment horizontal="center" vertical="center" wrapText="1"/>
    </xf>
    <xf numFmtId="165" fontId="11" fillId="10" borderId="2" applyAlignment="1" pivotButton="0" quotePrefix="0" xfId="0">
      <alignment horizontal="center" vertical="center" wrapText="1"/>
    </xf>
    <xf numFmtId="165" fontId="12" fillId="9" borderId="2" applyAlignment="1" pivotButton="0" quotePrefix="0" xfId="0">
      <alignment horizontal="center" vertical="center" wrapText="1"/>
    </xf>
    <xf numFmtId="165" fontId="13" fillId="11" borderId="2" applyAlignment="1" pivotButton="0" quotePrefix="0" xfId="0">
      <alignment horizontal="center" vertical="center" wrapText="1"/>
    </xf>
    <xf numFmtId="0" fontId="12" fillId="12" borderId="2" applyAlignment="1" pivotButton="0" quotePrefix="0" xfId="0">
      <alignment horizontal="center" vertical="center" wrapText="1"/>
    </xf>
    <xf numFmtId="0" fontId="13" fillId="11" borderId="2" applyAlignment="1" pivotButton="0" quotePrefix="0" xfId="0">
      <alignment horizontal="center" vertical="center" wrapText="1"/>
    </xf>
    <xf numFmtId="0" fontId="11" fillId="10" borderId="2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ill>
        <patternFill patternType="solid">
          <fgColor rgb="00FEF3C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Omzet per BTW-tarief (Verkoop vs Inkoop)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'Dashboard'!B14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'Dashboard'!$A$15:$A$19</f>
            </numRef>
          </cat>
          <val>
            <numRef>
              <f>'Dashboard'!$B$15:$B$19</f>
            </numRef>
          </val>
        </ser>
        <ser>
          <idx val="1"/>
          <order val="1"/>
          <tx>
            <strRef>
              <f>'Dashboard'!C14</f>
            </strRef>
          </tx>
          <spPr>
            <a:solidFill xmlns:a="http://schemas.openxmlformats.org/drawingml/2006/main">
              <a:srgbClr val="F59E0B"/>
            </a:solidFill>
            <a:ln xmlns:a="http://schemas.openxmlformats.org/drawingml/2006/main">
              <a:prstDash val="solid"/>
            </a:ln>
          </spPr>
          <cat>
            <numRef>
              <f>'Dashboard'!$A$15:$A$19</f>
            </numRef>
          </cat>
          <val>
            <numRef>
              <f>'Dashboard'!$C$15:$C$19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BTW-tarief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Bedrag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BTW-verdeling per categorie</a:t>
            </a:r>
          </a:p>
        </rich>
      </tx>
    </title>
    <plotArea>
      <pieChart>
        <varyColors val="1"/>
        <ser>
          <idx val="0"/>
          <order val="0"/>
          <tx>
            <strRef>
              <f>'Dashboard'!B22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'Dashboard'!$A$23:$A$26</f>
            </numRef>
          </cat>
          <val>
            <numRef>
              <f>'Dashboard'!$B$23:$B$26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13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27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5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9" customWidth="1" min="3" max="3"/>
    <col width="16" customWidth="1" min="4" max="4"/>
    <col width="22" customWidth="1" min="5" max="5"/>
    <col width="13" customWidth="1" min="6" max="6"/>
    <col width="26" customWidth="1" min="7" max="7"/>
    <col width="12" customWidth="1" min="8" max="8"/>
    <col width="12" customWidth="1" min="9" max="9"/>
    <col width="16" customWidth="1" min="10" max="10"/>
    <col width="14" customWidth="1" min="11" max="11"/>
    <col width="16" customWidth="1" min="12" max="12"/>
    <col width="13" customWidth="1" min="13" max="13"/>
    <col width="18" customWidth="1" min="14" max="14"/>
    <col width="14" customWidth="1" min="15" max="15"/>
    <col width="13" customWidth="1" min="16" max="16"/>
    <col width="13" customWidth="1" min="17" max="17"/>
  </cols>
  <sheetData>
    <row r="1" ht="30" customHeight="1">
      <c r="A1" s="1" t="inlineStr">
        <is>
          <t>BTW ADMINISTRATIE – TRANSACTIEOVERZICHT 2026</t>
        </is>
      </c>
    </row>
    <row r="2" ht="30" customHeight="1">
      <c r="A2" s="2" t="inlineStr">
        <is>
          <t>Datum</t>
        </is>
      </c>
      <c r="B2" s="2" t="inlineStr">
        <is>
          <t>Factuurnr.</t>
        </is>
      </c>
      <c r="C2" s="2" t="inlineStr">
        <is>
          <t>Type</t>
        </is>
      </c>
      <c r="D2" s="2" t="inlineStr">
        <is>
          <t>Naam</t>
        </is>
      </c>
      <c r="E2" s="2" t="inlineStr">
        <is>
          <t>Bedrijf</t>
        </is>
      </c>
      <c r="F2" s="2" t="inlineStr">
        <is>
          <t>Stad</t>
        </is>
      </c>
      <c r="G2" s="2" t="inlineStr">
        <is>
          <t>Omschrijving</t>
        </is>
      </c>
      <c r="H2" s="2" t="inlineStr">
        <is>
          <t>Categorie</t>
        </is>
      </c>
      <c r="I2" s="2" t="inlineStr">
        <is>
          <t>BTW-tarief</t>
        </is>
      </c>
      <c r="J2" s="2" t="inlineStr">
        <is>
          <t>Bedrag excl. BTW</t>
        </is>
      </c>
      <c r="K2" s="2" t="inlineStr">
        <is>
          <t>BTW-bedrag</t>
        </is>
      </c>
      <c r="L2" s="2" t="inlineStr">
        <is>
          <t>Bedrag incl. BTW</t>
        </is>
      </c>
      <c r="M2" s="2" t="inlineStr">
        <is>
          <t>Aangifteperiode</t>
        </is>
      </c>
      <c r="N2" s="2" t="inlineStr">
        <is>
          <t>Status</t>
        </is>
      </c>
      <c r="O2" s="2" t="inlineStr">
        <is>
          <t>Opm.</t>
        </is>
      </c>
      <c r="P2" s="2" t="inlineStr">
        <is>
          <t>BTW-relevant?</t>
        </is>
      </c>
      <c r="Q2" s="2" t="inlineStr">
        <is>
          <t>Periode-check</t>
        </is>
      </c>
    </row>
    <row r="3">
      <c r="A3" s="3" t="inlineStr">
        <is>
          <t>01-04-2026</t>
        </is>
      </c>
      <c r="B3" s="4" t="inlineStr">
        <is>
          <t>F2026-001</t>
        </is>
      </c>
      <c r="C3" s="5" t="inlineStr">
        <is>
          <t>Verkoop</t>
        </is>
      </c>
      <c r="D3" s="4" t="inlineStr">
        <is>
          <t>Jan de Vries</t>
        </is>
      </c>
      <c r="E3" s="4" t="inlineStr">
        <is>
          <t>Bouwbedrijf De Vries BV</t>
        </is>
      </c>
      <c r="F3" s="5" t="inlineStr">
        <is>
          <t>Amsterdam</t>
        </is>
      </c>
      <c r="G3" s="4" t="inlineStr">
        <is>
          <t>Advieswerk april</t>
        </is>
      </c>
      <c r="H3" s="5" t="inlineStr">
        <is>
          <t>Diensten</t>
        </is>
      </c>
      <c r="I3" s="5" t="inlineStr">
        <is>
          <t>21%</t>
        </is>
      </c>
      <c r="J3" s="6" t="n">
        <v>2500</v>
      </c>
      <c r="K3" s="7">
        <f>IF(OR(I3="0%",I3="Vrijgesteld",I3="Verlegd"),0,IF(I3="21%",J3*0.21,IF(I3="9%",J3*0.09,0)))</f>
        <v/>
      </c>
      <c r="L3" s="7">
        <f>J3+K3</f>
        <v/>
      </c>
      <c r="M3" s="5" t="inlineStr">
        <is>
          <t>Q2 2026</t>
        </is>
      </c>
      <c r="N3" s="5" t="inlineStr">
        <is>
          <t>Gecontroleerd</t>
        </is>
      </c>
      <c r="O3" s="4" t="inlineStr"/>
      <c r="P3" s="5" t="inlineStr">
        <is>
          <t>Ja</t>
        </is>
      </c>
      <c r="Q3" s="8">
        <f>IF(N3="Opgenomen in aangifte","✓ OK",IF(N3="Concept","⚠ Concept","– Controleer"))</f>
        <v/>
      </c>
    </row>
    <row r="4">
      <c r="A4" s="3" t="inlineStr">
        <is>
          <t>05-04-2026</t>
        </is>
      </c>
      <c r="B4" s="4" t="inlineStr">
        <is>
          <t>F2026-002</t>
        </is>
      </c>
      <c r="C4" s="5" t="inlineStr">
        <is>
          <t>Verkoop</t>
        </is>
      </c>
      <c r="D4" s="4" t="inlineStr">
        <is>
          <t>Sophie Jansen</t>
        </is>
      </c>
      <c r="E4" s="4" t="inlineStr">
        <is>
          <t>Tech Solutions Nederland</t>
        </is>
      </c>
      <c r="F4" s="5" t="inlineStr">
        <is>
          <t>Utrecht</t>
        </is>
      </c>
      <c r="G4" s="4" t="inlineStr">
        <is>
          <t>Software licentie Q1</t>
        </is>
      </c>
      <c r="H4" s="5" t="inlineStr">
        <is>
          <t>Software</t>
        </is>
      </c>
      <c r="I4" s="5" t="inlineStr">
        <is>
          <t>21%</t>
        </is>
      </c>
      <c r="J4" s="6" t="n">
        <v>1800</v>
      </c>
      <c r="K4" s="9">
        <f>IF(OR(I4="0%",I4="Vrijgesteld",I4="Verlegd"),0,IF(I4="21%",J4*0.21,IF(I4="9%",J4*0.09,0)))</f>
        <v/>
      </c>
      <c r="L4" s="9">
        <f>J4+K4</f>
        <v/>
      </c>
      <c r="M4" s="5" t="inlineStr">
        <is>
          <t>Q2 2026</t>
        </is>
      </c>
      <c r="N4" s="5" t="inlineStr">
        <is>
          <t>Gecontroleerd</t>
        </is>
      </c>
      <c r="O4" s="4" t="inlineStr"/>
      <c r="P4" s="5" t="inlineStr">
        <is>
          <t>Ja</t>
        </is>
      </c>
      <c r="Q4" s="10">
        <f>IF(N4="Opgenomen in aangifte","✓ OK",IF(N4="Concept","⚠ Concept","– Controleer"))</f>
        <v/>
      </c>
    </row>
    <row r="5">
      <c r="A5" s="3" t="inlineStr">
        <is>
          <t>08-04-2026</t>
        </is>
      </c>
      <c r="B5" s="4" t="inlineStr">
        <is>
          <t>I2026-001</t>
        </is>
      </c>
      <c r="C5" s="5" t="inlineStr">
        <is>
          <t>Inkoop</t>
        </is>
      </c>
      <c r="D5" s="4" t="inlineStr">
        <is>
          <t>Pieter Bakker</t>
        </is>
      </c>
      <c r="E5" s="4" t="inlineStr">
        <is>
          <t>Handel Bakker &amp; Zn</t>
        </is>
      </c>
      <c r="F5" s="5" t="inlineStr">
        <is>
          <t>Rotterdam</t>
        </is>
      </c>
      <c r="G5" s="4" t="inlineStr">
        <is>
          <t>Kantoorartikelen</t>
        </is>
      </c>
      <c r="H5" s="5" t="inlineStr">
        <is>
          <t>Materiaal</t>
        </is>
      </c>
      <c r="I5" s="5" t="inlineStr">
        <is>
          <t>21%</t>
        </is>
      </c>
      <c r="J5" s="6" t="n">
        <v>350</v>
      </c>
      <c r="K5" s="7">
        <f>IF(OR(I5="0%",I5="Vrijgesteld",I5="Verlegd"),0,IF(I5="21%",J5*0.21,IF(I5="9%",J5*0.09,0)))</f>
        <v/>
      </c>
      <c r="L5" s="7">
        <f>J5+K5</f>
        <v/>
      </c>
      <c r="M5" s="5" t="inlineStr">
        <is>
          <t>Q2 2026</t>
        </is>
      </c>
      <c r="N5" s="5" t="inlineStr">
        <is>
          <t>Gecontroleerd</t>
        </is>
      </c>
      <c r="O5" s="4" t="inlineStr">
        <is>
          <t>Let op: inkoop</t>
        </is>
      </c>
      <c r="P5" s="5" t="inlineStr">
        <is>
          <t>Ja</t>
        </is>
      </c>
      <c r="Q5" s="8">
        <f>IF(N5="Opgenomen in aangifte","✓ OK",IF(N5="Concept","⚠ Concept","– Controleer"))</f>
        <v/>
      </c>
    </row>
    <row r="6">
      <c r="A6" s="3" t="inlineStr">
        <is>
          <t>10-04-2026</t>
        </is>
      </c>
      <c r="B6" s="4" t="inlineStr">
        <is>
          <t>F2026-003</t>
        </is>
      </c>
      <c r="C6" s="5" t="inlineStr">
        <is>
          <t>Verkoop</t>
        </is>
      </c>
      <c r="D6" s="4" t="inlineStr">
        <is>
          <t>Anna van den Berg</t>
        </is>
      </c>
      <c r="E6" s="4" t="inlineStr">
        <is>
          <t>Jansen Juridisch BV</t>
        </is>
      </c>
      <c r="F6" s="5" t="inlineStr">
        <is>
          <t>Den Haag</t>
        </is>
      </c>
      <c r="G6" s="4" t="inlineStr">
        <is>
          <t>Juridisch advies</t>
        </is>
      </c>
      <c r="H6" s="5" t="inlineStr">
        <is>
          <t>Diensten</t>
        </is>
      </c>
      <c r="I6" s="5" t="inlineStr">
        <is>
          <t>21%</t>
        </is>
      </c>
      <c r="J6" s="6" t="n">
        <v>3200</v>
      </c>
      <c r="K6" s="9">
        <f>IF(OR(I6="0%",I6="Vrijgesteld",I6="Verlegd"),0,IF(I6="21%",J6*0.21,IF(I6="9%",J6*0.09,0)))</f>
        <v/>
      </c>
      <c r="L6" s="9">
        <f>J6+K6</f>
        <v/>
      </c>
      <c r="M6" s="5" t="inlineStr">
        <is>
          <t>Q2 2026</t>
        </is>
      </c>
      <c r="N6" s="5" t="inlineStr">
        <is>
          <t>Gecontroleerd</t>
        </is>
      </c>
      <c r="O6" s="4" t="inlineStr"/>
      <c r="P6" s="5" t="inlineStr">
        <is>
          <t>Ja</t>
        </is>
      </c>
      <c r="Q6" s="10">
        <f>IF(N6="Opgenomen in aangifte","✓ OK",IF(N6="Concept","⚠ Concept","– Controleer"))</f>
        <v/>
      </c>
    </row>
    <row r="7">
      <c r="A7" s="3" t="inlineStr">
        <is>
          <t>12-04-2026</t>
        </is>
      </c>
      <c r="B7" s="4" t="inlineStr">
        <is>
          <t>I2026-002</t>
        </is>
      </c>
      <c r="C7" s="5" t="inlineStr">
        <is>
          <t>Inkoop</t>
        </is>
      </c>
      <c r="D7" s="4" t="inlineStr">
        <is>
          <t>Mark Smit</t>
        </is>
      </c>
      <c r="E7" s="4" t="inlineStr">
        <is>
          <t>Smit Drukwerk</t>
        </is>
      </c>
      <c r="F7" s="5" t="inlineStr">
        <is>
          <t>Eindhoven</t>
        </is>
      </c>
      <c r="G7" s="4" t="inlineStr">
        <is>
          <t>Drukwerk brochures</t>
        </is>
      </c>
      <c r="H7" s="5" t="inlineStr">
        <is>
          <t>Marketing</t>
        </is>
      </c>
      <c r="I7" s="5" t="inlineStr">
        <is>
          <t>21%</t>
        </is>
      </c>
      <c r="J7" s="6" t="n">
        <v>475</v>
      </c>
      <c r="K7" s="7">
        <f>IF(OR(I7="0%",I7="Vrijgesteld",I7="Verlegd"),0,IF(I7="21%",J7*0.21,IF(I7="9%",J7*0.09,0)))</f>
        <v/>
      </c>
      <c r="L7" s="7">
        <f>J7+K7</f>
        <v/>
      </c>
      <c r="M7" s="5" t="inlineStr">
        <is>
          <t>Q2 2026</t>
        </is>
      </c>
      <c r="N7" s="5" t="inlineStr">
        <is>
          <t>Concept</t>
        </is>
      </c>
      <c r="O7" s="4" t="inlineStr">
        <is>
          <t>Controleer datum</t>
        </is>
      </c>
      <c r="P7" s="5" t="inlineStr">
        <is>
          <t>Ja</t>
        </is>
      </c>
      <c r="Q7" s="8">
        <f>IF(N7="Opgenomen in aangifte","✓ OK",IF(N7="Concept","⚠ Concept","– Controleer"))</f>
        <v/>
      </c>
    </row>
    <row r="8">
      <c r="A8" s="3" t="inlineStr">
        <is>
          <t>15-04-2026</t>
        </is>
      </c>
      <c r="B8" s="4" t="inlineStr">
        <is>
          <t>F2026-004</t>
        </is>
      </c>
      <c r="C8" s="5" t="inlineStr">
        <is>
          <t>Verkoop</t>
        </is>
      </c>
      <c r="D8" s="4" t="inlineStr">
        <is>
          <t>Lisa Vermeer</t>
        </is>
      </c>
      <c r="E8" s="4" t="inlineStr">
        <is>
          <t>Groene Energie BV</t>
        </is>
      </c>
      <c r="F8" s="5" t="inlineStr">
        <is>
          <t>Groningen</t>
        </is>
      </c>
      <c r="G8" s="4" t="inlineStr">
        <is>
          <t>Training personeel</t>
        </is>
      </c>
      <c r="H8" s="5" t="inlineStr">
        <is>
          <t>Training</t>
        </is>
      </c>
      <c r="I8" s="5" t="inlineStr">
        <is>
          <t>21%</t>
        </is>
      </c>
      <c r="J8" s="6" t="n">
        <v>1200</v>
      </c>
      <c r="K8" s="9">
        <f>IF(OR(I8="0%",I8="Vrijgesteld",I8="Verlegd"),0,IF(I8="21%",J8*0.21,IF(I8="9%",J8*0.09,0)))</f>
        <v/>
      </c>
      <c r="L8" s="9">
        <f>J8+K8</f>
        <v/>
      </c>
      <c r="M8" s="5" t="inlineStr">
        <is>
          <t>Q2 2026</t>
        </is>
      </c>
      <c r="N8" s="5" t="inlineStr">
        <is>
          <t>Gecontroleerd</t>
        </is>
      </c>
      <c r="O8" s="4" t="inlineStr"/>
      <c r="P8" s="5" t="inlineStr">
        <is>
          <t>Ja</t>
        </is>
      </c>
      <c r="Q8" s="10">
        <f>IF(N8="Opgenomen in aangifte","✓ OK",IF(N8="Concept","⚠ Concept","– Controleer"))</f>
        <v/>
      </c>
    </row>
    <row r="9">
      <c r="A9" s="3" t="inlineStr">
        <is>
          <t>18-04-2026</t>
        </is>
      </c>
      <c r="B9" s="4" t="inlineStr">
        <is>
          <t>F2026-005</t>
        </is>
      </c>
      <c r="C9" s="5" t="inlineStr">
        <is>
          <t>Verkoop</t>
        </is>
      </c>
      <c r="D9" s="4" t="inlineStr">
        <is>
          <t>Tom Hendriksen</t>
        </is>
      </c>
      <c r="E9" s="4" t="inlineStr">
        <is>
          <t>Bakkerij Hendriksen</t>
        </is>
      </c>
      <c r="F9" s="5" t="inlineStr">
        <is>
          <t>Amsterdam</t>
        </is>
      </c>
      <c r="G9" s="4" t="inlineStr">
        <is>
          <t>Voedingsproducten levering</t>
        </is>
      </c>
      <c r="H9" s="5" t="inlineStr">
        <is>
          <t>Producten</t>
        </is>
      </c>
      <c r="I9" s="5" t="inlineStr">
        <is>
          <t>9%</t>
        </is>
      </c>
      <c r="J9" s="6" t="n">
        <v>960</v>
      </c>
      <c r="K9" s="7">
        <f>IF(OR(I9="0%",I9="Vrijgesteld",I9="Verlegd"),0,IF(I9="21%",J9*0.21,IF(I9="9%",J9*0.09,0)))</f>
        <v/>
      </c>
      <c r="L9" s="7">
        <f>J9+K9</f>
        <v/>
      </c>
      <c r="M9" s="5" t="inlineStr">
        <is>
          <t>Q2 2026</t>
        </is>
      </c>
      <c r="N9" s="5" t="inlineStr">
        <is>
          <t>Gecontroleerd</t>
        </is>
      </c>
      <c r="O9" s="4" t="inlineStr"/>
      <c r="P9" s="5" t="inlineStr">
        <is>
          <t>Ja</t>
        </is>
      </c>
      <c r="Q9" s="8">
        <f>IF(N9="Opgenomen in aangifte","✓ OK",IF(N9="Concept","⚠ Concept","– Controleer"))</f>
        <v/>
      </c>
    </row>
    <row r="10">
      <c r="A10" s="3" t="inlineStr">
        <is>
          <t>20-04-2026</t>
        </is>
      </c>
      <c r="B10" s="4" t="inlineStr">
        <is>
          <t>I2026-003</t>
        </is>
      </c>
      <c r="C10" s="5" t="inlineStr">
        <is>
          <t>Inkoop</t>
        </is>
      </c>
      <c r="D10" s="4" t="inlineStr">
        <is>
          <t>Karin de Boer</t>
        </is>
      </c>
      <c r="E10" s="4" t="inlineStr">
        <is>
          <t>De Boer Groothandel</t>
        </is>
      </c>
      <c r="F10" s="5" t="inlineStr">
        <is>
          <t>Utrecht</t>
        </is>
      </c>
      <c r="G10" s="4" t="inlineStr">
        <is>
          <t>Inkoopgoederen 9% btw</t>
        </is>
      </c>
      <c r="H10" s="5" t="inlineStr">
        <is>
          <t>Inkoop</t>
        </is>
      </c>
      <c r="I10" s="5" t="inlineStr">
        <is>
          <t>9%</t>
        </is>
      </c>
      <c r="J10" s="6" t="n">
        <v>420</v>
      </c>
      <c r="K10" s="9">
        <f>IF(OR(I10="0%",I10="Vrijgesteld",I10="Verlegd"),0,IF(I10="21%",J10*0.21,IF(I10="9%",J10*0.09,0)))</f>
        <v/>
      </c>
      <c r="L10" s="9">
        <f>J10+K10</f>
        <v/>
      </c>
      <c r="M10" s="5" t="inlineStr">
        <is>
          <t>Q2 2026</t>
        </is>
      </c>
      <c r="N10" s="5" t="inlineStr">
        <is>
          <t>Concept</t>
        </is>
      </c>
      <c r="O10" s="4" t="inlineStr">
        <is>
          <t>9% tarief voeding</t>
        </is>
      </c>
      <c r="P10" s="5" t="inlineStr">
        <is>
          <t>Ja</t>
        </is>
      </c>
      <c r="Q10" s="10">
        <f>IF(N10="Opgenomen in aangifte","✓ OK",IF(N10="Concept","⚠ Concept","– Controleer"))</f>
        <v/>
      </c>
    </row>
    <row r="11">
      <c r="A11" s="3" t="inlineStr">
        <is>
          <t>22-04-2026</t>
        </is>
      </c>
      <c r="B11" s="4" t="inlineStr">
        <is>
          <t>F2026-006</t>
        </is>
      </c>
      <c r="C11" s="5" t="inlineStr">
        <is>
          <t>Verkoop</t>
        </is>
      </c>
      <c r="D11" s="4" t="inlineStr">
        <is>
          <t>Rens Postma</t>
        </is>
      </c>
      <c r="E11" s="4" t="inlineStr">
        <is>
          <t>Export Trading BV</t>
        </is>
      </c>
      <c r="F11" s="5" t="inlineStr">
        <is>
          <t>Rotterdam</t>
        </is>
      </c>
      <c r="G11" s="4" t="inlineStr">
        <is>
          <t>Export EU levering 0%</t>
        </is>
      </c>
      <c r="H11" s="5" t="inlineStr">
        <is>
          <t>Export</t>
        </is>
      </c>
      <c r="I11" s="5" t="inlineStr">
        <is>
          <t>0%</t>
        </is>
      </c>
      <c r="J11" s="6" t="n">
        <v>5500</v>
      </c>
      <c r="K11" s="7">
        <f>IF(OR(I11="0%",I11="Vrijgesteld",I11="Verlegd"),0,IF(I11="21%",J11*0.21,IF(I11="9%",J11*0.09,0)))</f>
        <v/>
      </c>
      <c r="L11" s="7">
        <f>J11+K11</f>
        <v/>
      </c>
      <c r="M11" s="5" t="inlineStr">
        <is>
          <t>Q2 2026</t>
        </is>
      </c>
      <c r="N11" s="5" t="inlineStr">
        <is>
          <t>Opgenomen in aangifte</t>
        </is>
      </c>
      <c r="O11" s="4" t="inlineStr">
        <is>
          <t>0% export EU</t>
        </is>
      </c>
      <c r="P11" s="5" t="inlineStr">
        <is>
          <t>Ja</t>
        </is>
      </c>
      <c r="Q11" s="8">
        <f>IF(N11="Opgenomen in aangifte","✓ OK",IF(N11="Concept","⚠ Concept","– Controleer"))</f>
        <v/>
      </c>
    </row>
    <row r="12">
      <c r="A12" s="3" t="inlineStr">
        <is>
          <t>25-04-2026</t>
        </is>
      </c>
      <c r="B12" s="4" t="inlineStr">
        <is>
          <t>I2026-004</t>
        </is>
      </c>
      <c r="C12" s="5" t="inlineStr">
        <is>
          <t>Inkoop</t>
        </is>
      </c>
      <c r="D12" s="4" t="inlineStr">
        <is>
          <t>Ellen Visser</t>
        </is>
      </c>
      <c r="E12" s="4" t="inlineStr">
        <is>
          <t>IT Hardware NL</t>
        </is>
      </c>
      <c r="F12" s="5" t="inlineStr">
        <is>
          <t>Eindhoven</t>
        </is>
      </c>
      <c r="G12" s="4" t="inlineStr">
        <is>
          <t>Laptop aankoop (verlegd)</t>
        </is>
      </c>
      <c r="H12" s="5" t="inlineStr">
        <is>
          <t>IT</t>
        </is>
      </c>
      <c r="I12" s="5" t="inlineStr">
        <is>
          <t>Verlegd</t>
        </is>
      </c>
      <c r="J12" s="6" t="n">
        <v>1499</v>
      </c>
      <c r="K12" s="9">
        <f>IF(OR(I12="0%",I12="Vrijgesteld",I12="Verlegd"),0,IF(I12="21%",J12*0.21,IF(I12="9%",J12*0.09,0)))</f>
        <v/>
      </c>
      <c r="L12" s="9">
        <f>J12+K12</f>
        <v/>
      </c>
      <c r="M12" s="5" t="inlineStr">
        <is>
          <t>Q2 2026</t>
        </is>
      </c>
      <c r="N12" s="5" t="inlineStr">
        <is>
          <t>Concept</t>
        </is>
      </c>
      <c r="O12" s="4" t="inlineStr">
        <is>
          <t>Btw verlegd!</t>
        </is>
      </c>
      <c r="P12" s="5" t="inlineStr">
        <is>
          <t>Ja</t>
        </is>
      </c>
      <c r="Q12" s="10">
        <f>IF(N12="Opgenomen in aangifte","✓ OK",IF(N12="Concept","⚠ Concept","– Controleer"))</f>
        <v/>
      </c>
    </row>
    <row r="13">
      <c r="A13" s="3" t="inlineStr">
        <is>
          <t>28-04-2026</t>
        </is>
      </c>
      <c r="B13" s="4" t="inlineStr">
        <is>
          <t>F2026-007</t>
        </is>
      </c>
      <c r="C13" s="5" t="inlineStr">
        <is>
          <t>Verkoop</t>
        </is>
      </c>
      <c r="D13" s="4" t="inlineStr">
        <is>
          <t>Hanna Kuipers</t>
        </is>
      </c>
      <c r="E13" s="4" t="inlineStr">
        <is>
          <t>Zorginstelling Noord</t>
        </is>
      </c>
      <c r="F13" s="5" t="inlineStr">
        <is>
          <t>Groningen</t>
        </is>
      </c>
      <c r="G13" s="4" t="inlineStr">
        <is>
          <t>Zorgdienst (vrijgesteld)</t>
        </is>
      </c>
      <c r="H13" s="5" t="inlineStr">
        <is>
          <t>Zorg</t>
        </is>
      </c>
      <c r="I13" s="5" t="inlineStr">
        <is>
          <t>Vrijgesteld</t>
        </is>
      </c>
      <c r="J13" s="6" t="n">
        <v>800</v>
      </c>
      <c r="K13" s="7">
        <f>IF(OR(I13="0%",I13="Vrijgesteld",I13="Verlegd"),0,IF(I13="21%",J13*0.21,IF(I13="9%",J13*0.09,0)))</f>
        <v/>
      </c>
      <c r="L13" s="7">
        <f>J13+K13</f>
        <v/>
      </c>
      <c r="M13" s="5" t="inlineStr">
        <is>
          <t>Q2 2026</t>
        </is>
      </c>
      <c r="N13" s="5" t="inlineStr">
        <is>
          <t>Gecontroleerd</t>
        </is>
      </c>
      <c r="O13" s="4" t="inlineStr">
        <is>
          <t>Vrijgesteld zorg</t>
        </is>
      </c>
      <c r="P13" s="5" t="inlineStr">
        <is>
          <t>Nee</t>
        </is>
      </c>
      <c r="Q13" s="8">
        <f>IF(N13="Opgenomen in aangifte","✓ OK",IF(N13="Concept","⚠ Concept","– Controleer"))</f>
        <v/>
      </c>
    </row>
    <row r="14">
      <c r="A14" s="3" t="inlineStr">
        <is>
          <t>30-04-2026</t>
        </is>
      </c>
      <c r="B14" s="4" t="inlineStr">
        <is>
          <t>I2026-005</t>
        </is>
      </c>
      <c r="C14" s="5" t="inlineStr">
        <is>
          <t>Inkoop</t>
        </is>
      </c>
      <c r="D14" s="4" t="inlineStr">
        <is>
          <t>Bas Wolters</t>
        </is>
      </c>
      <c r="E14" s="4" t="inlineStr">
        <is>
          <t>Wolters Telecom</t>
        </is>
      </c>
      <c r="F14" s="5" t="inlineStr">
        <is>
          <t>Den Haag</t>
        </is>
      </c>
      <c r="G14" s="4" t="inlineStr">
        <is>
          <t>Telefoonabonnement zakelijk</t>
        </is>
      </c>
      <c r="H14" s="5" t="inlineStr">
        <is>
          <t>Telecom</t>
        </is>
      </c>
      <c r="I14" s="5" t="inlineStr">
        <is>
          <t>21%</t>
        </is>
      </c>
      <c r="J14" s="6" t="n">
        <v>89</v>
      </c>
      <c r="K14" s="9">
        <f>IF(OR(I14="0%",I14="Vrijgesteld",I14="Verlegd"),0,IF(I14="21%",J14*0.21,IF(I14="9%",J14*0.09,0)))</f>
        <v/>
      </c>
      <c r="L14" s="9">
        <f>J14+K14</f>
        <v/>
      </c>
      <c r="M14" s="5" t="inlineStr">
        <is>
          <t>Q2 2026</t>
        </is>
      </c>
      <c r="N14" s="5" t="inlineStr">
        <is>
          <t>Gecontroleerd</t>
        </is>
      </c>
      <c r="O14" s="4" t="inlineStr">
        <is>
          <t>Maandabonnement</t>
        </is>
      </c>
      <c r="P14" s="5" t="inlineStr">
        <is>
          <t>Ja</t>
        </is>
      </c>
      <c r="Q14" s="10">
        <f>IF(N14="Opgenomen in aangifte","✓ OK",IF(N14="Concept","⚠ Concept","– Controleer"))</f>
        <v/>
      </c>
    </row>
    <row r="15">
      <c r="I15" s="11" t="inlineStr">
        <is>
          <t>TOTALEN</t>
        </is>
      </c>
      <c r="J15" s="12">
        <f>SUM(J3:J14)</f>
        <v/>
      </c>
      <c r="K15" s="12">
        <f>SUM(K3:K14)</f>
        <v/>
      </c>
      <c r="L15" s="12">
        <f>SUM(L3:L14)</f>
        <v/>
      </c>
    </row>
  </sheetData>
  <mergeCells count="1">
    <mergeCell ref="A1:Q1"/>
  </mergeCells>
  <conditionalFormatting sqref="N3:N100">
    <cfRule type="expression" priority="1" dxfId="0" stopIfTrue="0">
      <formula>$N3="Concept"</formula>
    </cfRule>
  </conditionalFormatting>
  <conditionalFormatting sqref="I3:I100">
    <cfRule type="expression" priority="2" dxfId="1" stopIfTrue="0">
      <formula>$I3="Verlegd"</formula>
    </cfRule>
    <cfRule type="expression" priority="3" dxfId="0" stopIfTrue="0">
      <formula>$I3="Vrijgesteld"</formula>
    </cfRule>
  </conditionalFormatting>
  <dataValidations count="6">
    <dataValidation sqref="C3:C100" showErrorMessage="1" showInputMessage="1" allowBlank="0" type="list">
      <formula1>"Verkoop,Inkoop"</formula1>
    </dataValidation>
    <dataValidation sqref="I3:I100" showErrorMessage="1" showInputMessage="1" allowBlank="0" type="list">
      <formula1>"21%,9%,0%,Vrijgesteld,Verlegd"</formula1>
    </dataValidation>
    <dataValidation sqref="N3:N100" showErrorMessage="1" showInputMessage="1" allowBlank="0" type="list">
      <formula1>"Concept,Gecontroleerd,Opgenomen in aangifte"</formula1>
    </dataValidation>
    <dataValidation sqref="P3:P100" showErrorMessage="1" showInputMessage="1" allowBlank="0" type="list">
      <formula1>"Ja,Nee"</formula1>
    </dataValidation>
    <dataValidation sqref="M3:M100" showErrorMessage="1" showInputMessage="1" allowBlank="1" type="list">
      <formula1>"Q1 2026,Q2 2026,Q3 2026,Q4 2026,Jaar 2026"</formula1>
    </dataValidation>
    <dataValidation sqref="H3:H100" showErrorMessage="1" showInputMessage="1" allowBlank="1" type="list">
      <formula1>"Diensten,Software,Materiaal,Marketing,Training,Producten,Inkoop,Export,IT,Zorg,Telecom,Overig"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28" customWidth="1" min="2" max="2"/>
    <col width="16" customWidth="1" min="3" max="3"/>
    <col width="16" customWidth="1" min="4" max="4"/>
    <col width="14" customWidth="1" min="5" max="5"/>
    <col width="18" customWidth="1" min="6" max="6"/>
  </cols>
  <sheetData>
    <row r="1" ht="32" customHeight="1">
      <c r="A1" s="1" t="inlineStr">
        <is>
          <t>BTW-AANGIFTE OVERZICHT – NEDERLAND 2026</t>
        </is>
      </c>
    </row>
    <row r="2" ht="20" customHeight="1">
      <c r="A2" s="13" t="inlineStr">
        <is>
          <t>Selecteer periode in cel B3  ▼   |   Belastingdienst: www.belastingdienst.nl</t>
        </is>
      </c>
    </row>
    <row r="3" ht="22" customHeight="1">
      <c r="A3" s="14" t="inlineStr">
        <is>
          <t>Aangifteperiode:</t>
        </is>
      </c>
      <c r="B3" s="15" t="inlineStr">
        <is>
          <t>Q2 2026</t>
        </is>
      </c>
    </row>
    <row r="4" ht="22" customHeight="1">
      <c r="A4" s="2" t="inlineStr">
        <is>
          <t>SECTIE</t>
        </is>
      </c>
      <c r="B4" s="2" t="inlineStr">
        <is>
          <t>OMSCHRIJVING</t>
        </is>
      </c>
      <c r="C4" s="2" t="inlineStr">
        <is>
          <t>RUBRIEK</t>
        </is>
      </c>
      <c r="D4" s="2" t="inlineStr">
        <is>
          <t>OMZET (EXCL. BTW)</t>
        </is>
      </c>
      <c r="E4" s="2" t="inlineStr">
        <is>
          <t>BTW-BEDRAG</t>
        </is>
      </c>
      <c r="F4" s="2" t="inlineStr">
        <is>
          <t>OPMERKING</t>
        </is>
      </c>
    </row>
    <row r="5" ht="20" customHeight="1">
      <c r="A5" s="16" t="inlineStr">
        <is>
          <t>A. OMZET EN VERSCHULDIGDE BTW</t>
        </is>
      </c>
    </row>
    <row r="6" ht="18" customHeight="1">
      <c r="A6" s="17" t="inlineStr"/>
      <c r="B6" s="17" t="inlineStr">
        <is>
          <t>Verkoop 21% BTW</t>
        </is>
      </c>
      <c r="C6" s="10" t="inlineStr">
        <is>
          <t>1a</t>
        </is>
      </c>
      <c r="D6" s="9">
        <f>SUMPRODUCT((Transacties!C3:C100="Verkoop")*(Transacties!I3:I100="21%")*(Transacties!P3:P100="Ja")*(Transacties!M3:M100=B3)*Transacties!J3:J100)</f>
        <v/>
      </c>
      <c r="E6" s="9">
        <f>SUMPRODUCT((Transacties!C3:C100="Verkoop")*(Transacties!I3:I100="21%")*(Transacties!P3:P100="Ja")*(Transacties!M3:M100=B3)*Transacties!K3:K100)</f>
        <v/>
      </c>
      <c r="F6" s="17" t="inlineStr"/>
    </row>
    <row r="7" ht="18" customHeight="1">
      <c r="A7" s="18" t="inlineStr"/>
      <c r="B7" s="18" t="inlineStr">
        <is>
          <t>Verkoop 9% BTW</t>
        </is>
      </c>
      <c r="C7" s="8" t="inlineStr">
        <is>
          <t>1b</t>
        </is>
      </c>
      <c r="D7" s="7">
        <f>SUMPRODUCT((Transacties!C3:C100="Verkoop")*(Transacties!I3:I100="9%")*(Transacties!P3:P100="Ja")*(Transacties!M3:M100=B3)*Transacties!J3:J100)</f>
        <v/>
      </c>
      <c r="E7" s="7">
        <f>SUMPRODUCT((Transacties!C3:C100="Verkoop")*(Transacties!I3:I100="9%")*(Transacties!P3:P100="Ja")*(Transacties!M3:M100=B3)*Transacties!K3:K100)</f>
        <v/>
      </c>
      <c r="F7" s="18" t="inlineStr"/>
    </row>
    <row r="8" ht="18" customHeight="1">
      <c r="A8" s="17" t="inlineStr"/>
      <c r="B8" s="17" t="inlineStr">
        <is>
          <t>Verkoop 0% BTW</t>
        </is>
      </c>
      <c r="C8" s="10" t="inlineStr">
        <is>
          <t>1c</t>
        </is>
      </c>
      <c r="D8" s="9">
        <f>SUMPRODUCT((Transacties!C3:C100="Verkoop")*(Transacties!I3:I100="0%")*(Transacties!P3:P100="Ja")*(Transacties!M3:M100=B3)*Transacties!J3:J100)</f>
        <v/>
      </c>
      <c r="E8" s="9" t="n">
        <v>0</v>
      </c>
      <c r="F8" s="17" t="inlineStr"/>
    </row>
    <row r="9" ht="18" customHeight="1">
      <c r="A9" s="18" t="inlineStr"/>
      <c r="B9" s="18" t="inlineStr">
        <is>
          <t>Vrijgestelde omzet</t>
        </is>
      </c>
      <c r="C9" s="8" t="inlineStr">
        <is>
          <t>1d</t>
        </is>
      </c>
      <c r="D9" s="7">
        <f>SUMPRODUCT((Transacties!C3:C100="Verkoop")*(Transacties!I3:I100="Vrijgesteld")*(Transacties!M3:M100=B3)*Transacties!J3:J100)</f>
        <v/>
      </c>
      <c r="E9" s="7" t="n">
        <v>0</v>
      </c>
      <c r="F9" s="18" t="inlineStr"/>
    </row>
    <row r="10" ht="18" customHeight="1">
      <c r="A10" s="17" t="inlineStr"/>
      <c r="B10" s="17" t="inlineStr">
        <is>
          <t>Omzet BTW verlegd</t>
        </is>
      </c>
      <c r="C10" s="10" t="inlineStr">
        <is>
          <t>1e</t>
        </is>
      </c>
      <c r="D10" s="9">
        <f>SUMPRODUCT((Transacties!C3:C100="Verkoop")*(Transacties!I3:I100="Verlegd")*(Transacties!M3:M100=B3)*Transacties!J3:J100)</f>
        <v/>
      </c>
      <c r="E10" s="9" t="n">
        <v>0</v>
      </c>
      <c r="F10" s="17" t="inlineStr"/>
    </row>
    <row r="11" ht="20" customHeight="1">
      <c r="A11" t="inlineStr"/>
      <c r="B11" s="19" t="inlineStr">
        <is>
          <t>Totaal verschuldigde BTW (A)</t>
        </is>
      </c>
      <c r="C11" s="20" t="inlineStr"/>
      <c r="D11" s="21">
        <f>D6+D7+D8+D9+D10</f>
        <v/>
      </c>
      <c r="E11" s="21">
        <f>E6+E7+E8+E9+E10</f>
        <v/>
      </c>
      <c r="F11" s="20" t="n"/>
    </row>
    <row r="12" ht="20" customHeight="1">
      <c r="A12" s="16" t="inlineStr">
        <is>
          <t>B. VOORBELASTING (INKOOP-BTW)</t>
        </is>
      </c>
    </row>
    <row r="13" ht="18" customHeight="1">
      <c r="A13" s="18" t="inlineStr"/>
      <c r="B13" s="18" t="inlineStr">
        <is>
          <t>Inkoop 21% BTW (voorbelasting)</t>
        </is>
      </c>
      <c r="C13" s="8" t="inlineStr">
        <is>
          <t>5b</t>
        </is>
      </c>
      <c r="D13" s="7">
        <f>SUMPRODUCT((Transacties!C3:C100="Inkoop")*(Transacties!I3:I100="21%")*(Transacties!P3:P100="Ja")*(Transacties!M3:M100=B3)*Transacties!J3:J100)</f>
        <v/>
      </c>
      <c r="E13" s="7">
        <f>SUMPRODUCT((Transacties!C3:C100="Inkoop")*(Transacties!I3:I100="21%")*(Transacties!P3:P100="Ja")*(Transacties!M3:M100=B3)*Transacties!K3:K100)</f>
        <v/>
      </c>
      <c r="F13" s="18" t="inlineStr"/>
    </row>
    <row r="14" ht="18" customHeight="1">
      <c r="A14" s="17" t="inlineStr"/>
      <c r="B14" s="17" t="inlineStr">
        <is>
          <t>Inkoop 9% BTW (voorbelasting)</t>
        </is>
      </c>
      <c r="C14" s="10" t="inlineStr">
        <is>
          <t>5b</t>
        </is>
      </c>
      <c r="D14" s="9">
        <f>SUMPRODUCT((Transacties!C3:C100="Inkoop")*(Transacties!I3:I100="9%")*(Transacties!P3:P100="Ja")*(Transacties!M3:M100=B3)*Transacties!J3:J100)</f>
        <v/>
      </c>
      <c r="E14" s="9">
        <f>SUMPRODUCT((Transacties!C3:C100="Inkoop")*(Transacties!I3:I100="9%")*(Transacties!P3:P100="Ja")*(Transacties!M3:M100=B3)*Transacties!K3:K100)</f>
        <v/>
      </c>
      <c r="F14" s="17" t="inlineStr"/>
    </row>
    <row r="15" ht="18" customHeight="1">
      <c r="A15" s="18" t="inlineStr"/>
      <c r="B15" s="18" t="inlineStr">
        <is>
          <t>Correcties / Overig</t>
        </is>
      </c>
      <c r="C15" s="8" t="inlineStr">
        <is>
          <t>5c</t>
        </is>
      </c>
      <c r="D15" s="7" t="n">
        <v>0</v>
      </c>
      <c r="E15" s="7" t="n">
        <v>0</v>
      </c>
      <c r="F15" s="18" t="inlineStr">
        <is>
          <t>Handmatig invoeren</t>
        </is>
      </c>
    </row>
    <row r="16" ht="20" customHeight="1">
      <c r="A16" s="20" t="n"/>
      <c r="B16" s="22" t="inlineStr">
        <is>
          <t>Totaal voorbelasting (B)</t>
        </is>
      </c>
      <c r="C16" s="20" t="n"/>
      <c r="D16" s="23">
        <f>D13+D14+D15</f>
        <v/>
      </c>
      <c r="E16" s="23">
        <f>E13+E14+E15</f>
        <v/>
      </c>
      <c r="F16" s="20" t="n"/>
    </row>
    <row r="17" ht="20" customHeight="1">
      <c r="A17" s="16" t="inlineStr">
        <is>
          <t>C. RESULTAAT BTW-AANGIFTE</t>
        </is>
      </c>
    </row>
    <row r="18" ht="22" customHeight="1">
      <c r="A18" s="24" t="n"/>
      <c r="B18" s="25" t="inlineStr">
        <is>
          <t>Totale verschuldigde BTW</t>
        </is>
      </c>
      <c r="C18" s="24" t="n"/>
      <c r="D18" s="24" t="n"/>
      <c r="E18" s="26">
        <f>E11</f>
        <v/>
      </c>
      <c r="F18" s="24" t="n"/>
    </row>
    <row r="19" ht="22" customHeight="1">
      <c r="A19" s="27" t="n"/>
      <c r="B19" s="22" t="inlineStr">
        <is>
          <t>Totale voorbelasting</t>
        </is>
      </c>
      <c r="C19" s="27" t="n"/>
      <c r="D19" s="27" t="n"/>
      <c r="E19" s="23">
        <f>E16</f>
        <v/>
      </c>
      <c r="F19" s="27" t="n"/>
    </row>
    <row r="20" ht="22" customHeight="1">
      <c r="A20" s="28" t="n"/>
      <c r="B20" s="29" t="inlineStr">
        <is>
          <t>NETTO BTW (te betalen / terug)</t>
        </is>
      </c>
      <c r="C20" s="28" t="n"/>
      <c r="D20" s="28" t="n"/>
      <c r="E20" s="30">
        <f>E11-E16</f>
        <v/>
      </c>
      <c r="F20" s="28" t="n"/>
    </row>
    <row r="22" ht="20" customHeight="1">
      <c r="A22" s="16" t="inlineStr">
        <is>
          <t>D. STATISTIEKEN</t>
        </is>
      </c>
    </row>
    <row r="23" ht="18" customHeight="1">
      <c r="A23" s="31" t="n"/>
      <c r="B23" s="17" t="inlineStr">
        <is>
          <t>Aantal transacties in periode</t>
        </is>
      </c>
      <c r="C23" s="31" t="n"/>
      <c r="D23" s="31" t="n"/>
      <c r="E23" s="32">
        <f>COUNTIF(Transacties!M3:M100,B3)</f>
        <v/>
      </c>
      <c r="F23" s="31" t="n"/>
    </row>
    <row r="24" ht="18" customHeight="1">
      <c r="A24" s="31" t="n"/>
      <c r="B24" s="17" t="inlineStr">
        <is>
          <t>Aantal nog Concept</t>
        </is>
      </c>
      <c r="C24" s="31" t="n"/>
      <c r="D24" s="31" t="n"/>
      <c r="E24" s="32">
        <f>SUMPRODUCT((Transacties!M3:M100=B3)*(Transacties!N3:N100="Concept"))</f>
        <v/>
      </c>
      <c r="F24" s="31" t="n"/>
    </row>
    <row r="25" ht="18" customHeight="1">
      <c r="A25" s="31" t="n"/>
      <c r="B25" s="17" t="inlineStr">
        <is>
          <t>Aantal Gecontroleerd</t>
        </is>
      </c>
      <c r="C25" s="31" t="n"/>
      <c r="D25" s="31" t="n"/>
      <c r="E25" s="32">
        <f>SUMPRODUCT((Transacties!M3:M100=B3)*(Transacties!N3:N100="Gecontroleerd"))</f>
        <v/>
      </c>
      <c r="F25" s="31" t="n"/>
    </row>
    <row r="26" ht="18" customHeight="1">
      <c r="A26" s="31" t="n"/>
      <c r="B26" s="17" t="inlineStr">
        <is>
          <t>Status aangifte</t>
        </is>
      </c>
      <c r="C26" s="31" t="n"/>
      <c r="D26" s="31" t="n"/>
      <c r="E26" s="32">
        <f>IF(SUMPRODUCT((Transacties!M3:M100=B3)*(Transacties!N3:N100="Concept"))&gt;0,"⚠ Nog concepttransacties","✓ Klaar voor indiening")</f>
        <v/>
      </c>
      <c r="F26" s="31" t="n"/>
    </row>
    <row r="28" ht="36" customHeight="1">
      <c r="A28" s="33" t="inlineStr">
        <is>
          <t>⚠  DISCLAIMER: Deze spreadsheet is een hulpmiddel. U blijft zelf verantwoordelijk voor een correcte btw-aangifte. Raadpleeg bij twijfel een boekhouder of de Belastingdienst (0800-0543).</t>
        </is>
      </c>
    </row>
  </sheetData>
  <mergeCells count="7">
    <mergeCell ref="A1:F1"/>
    <mergeCell ref="A2:F2"/>
    <mergeCell ref="A5:F5"/>
    <mergeCell ref="A12:F12"/>
    <mergeCell ref="A17:F17"/>
    <mergeCell ref="A22:F22"/>
    <mergeCell ref="A28:F28"/>
  </mergeCells>
  <dataValidations count="1">
    <dataValidation sqref="B3" showErrorMessage="1" showInputMessage="1" allowBlank="0" type="list">
      <formula1>"Q1 2026,Q2 2026,Q3 2026,Q4 2026,Jaar 2026"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6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4" customHeight="1">
      <c r="A1" s="1" t="inlineStr">
        <is>
          <t>BTW-ADMINISTRATIE DASHBOARD – Q2 2026</t>
        </is>
      </c>
    </row>
    <row r="2" ht="18" customHeight="1">
      <c r="A2" s="34" t="inlineStr">
        <is>
          <t>Overzicht huidige periode | Periode: Q2 2026 | Berekend op basis van Transacties-tab</t>
        </is>
      </c>
    </row>
    <row r="4" ht="20" customHeight="1">
      <c r="A4" s="35" t="inlineStr">
        <is>
          <t>Totale Omzet (excl. BTW)</t>
        </is>
      </c>
      <c r="C4" s="35" t="inlineStr">
        <is>
          <t>Totale Inkoop (excl. BTW)</t>
        </is>
      </c>
      <c r="E4" s="35" t="inlineStr">
        <is>
          <t>Verkoop-BTW (verschuldigd)</t>
        </is>
      </c>
      <c r="G4" s="35" t="inlineStr">
        <is>
          <t>Inkoop-BTW (voorbelasting)</t>
        </is>
      </c>
    </row>
    <row r="5" ht="28" customHeight="1">
      <c r="A5" s="36">
        <f>SUMPRODUCT((Transacties!C3:C100="Verkoop")*(Transacties!P3:P100="Ja")*Transacties!J3:J100)</f>
        <v/>
      </c>
      <c r="C5" s="37">
        <f>SUMPRODUCT((Transacties!C3:C100="Inkoop")*(Transacties!P3:P100="Ja")*Transacties!J3:J100)</f>
        <v/>
      </c>
      <c r="E5" s="36">
        <f>SUMPRODUCT((Transacties!C3:C100="Verkoop")*(Transacties!P3:P100="Ja")*Transacties!K3:K100)</f>
        <v/>
      </c>
      <c r="G5" s="37">
        <f>SUMPRODUCT((Transacties!C3:C100="Inkoop")*(Transacties!P3:P100="Ja")*Transacties!K3:K100)</f>
        <v/>
      </c>
    </row>
    <row r="6" ht="14" customHeight="1"/>
    <row r="8" ht="20" customHeight="1">
      <c r="A8" s="35" t="inlineStr">
        <is>
          <t>Netto BTW Saldo</t>
        </is>
      </c>
      <c r="C8" s="35" t="inlineStr">
        <is>
          <t>Aantal Transacties</t>
        </is>
      </c>
      <c r="E8" s="35" t="inlineStr">
        <is>
          <t>Concept transacties</t>
        </is>
      </c>
      <c r="G8" s="35" t="inlineStr">
        <is>
          <t>Gecontroleerd</t>
        </is>
      </c>
    </row>
    <row r="9" ht="28" customHeight="1">
      <c r="A9" s="38">
        <f>SUMPRODUCT((Transacties!C3:C100="Verkoop")*(Transacties!P3:P100="Ja")*Transacties!K3:K100)-SUMPRODUCT((Transacties!C3:C100="Inkoop")*(Transacties!P3:P100="Ja")*Transacties!K3:K100)</f>
        <v/>
      </c>
      <c r="C9" s="39">
        <f>COUNTA(Transacties!B3:B100)</f>
        <v/>
      </c>
      <c r="E9" s="40">
        <f>COUNTIF(Transacties!N3:N100,"Concept")</f>
        <v/>
      </c>
      <c r="G9" s="41">
        <f>COUNTIF(Transacties!N3:N100,"Gecontroleerd")</f>
        <v/>
      </c>
    </row>
    <row r="10" ht="14" customHeight="1"/>
    <row r="14">
      <c r="A14" s="2" t="inlineStr">
        <is>
          <t>BTW-tarief</t>
        </is>
      </c>
      <c r="B14" s="2" t="inlineStr">
        <is>
          <t>Verkoop omzet</t>
        </is>
      </c>
      <c r="C14" s="2" t="inlineStr">
        <is>
          <t>Inkoop omzet</t>
        </is>
      </c>
    </row>
    <row r="15">
      <c r="A15" s="8" t="inlineStr">
        <is>
          <t>21%</t>
        </is>
      </c>
      <c r="B15" s="7">
        <f>SUMPRODUCT((Transacties!C3:C100="Verkoop")*(Transacties!I3:I100="21%")*Transacties!J3:J100)</f>
        <v/>
      </c>
      <c r="C15" s="7">
        <f>SUMPRODUCT((Transacties!C3:C100="Inkoop")*(Transacties!I3:I100="21%")*Transacties!J3:J100)</f>
        <v/>
      </c>
    </row>
    <row r="16">
      <c r="A16" s="10" t="inlineStr">
        <is>
          <t>9%</t>
        </is>
      </c>
      <c r="B16" s="9">
        <f>SUMPRODUCT((Transacties!C3:C100="Verkoop")*(Transacties!I3:I100="9%")*Transacties!J3:J100)</f>
        <v/>
      </c>
      <c r="C16" s="9">
        <f>SUMPRODUCT((Transacties!C3:C100="Inkoop")*(Transacties!I3:I100="9%")*Transacties!J3:J100)</f>
        <v/>
      </c>
    </row>
    <row r="17">
      <c r="A17" s="8" t="inlineStr">
        <is>
          <t>0%</t>
        </is>
      </c>
      <c r="B17" s="7">
        <f>SUMPRODUCT((Transacties!C3:C100="Verkoop")*(Transacties!I3:I100="0%")*Transacties!J3:J100)</f>
        <v/>
      </c>
      <c r="C17" s="7">
        <f>SUMPRODUCT((Transacties!C3:C100="Inkoop")*(Transacties!I3:I100="0%")*Transacties!J3:J100)</f>
        <v/>
      </c>
    </row>
    <row r="18">
      <c r="A18" s="10" t="inlineStr">
        <is>
          <t>Vrijgesteld</t>
        </is>
      </c>
      <c r="B18" s="9">
        <f>SUMPRODUCT((Transacties!C3:C100="Verkoop")*(Transacties!I3:I100="Vrijgesteld")*Transacties!J3:J100)</f>
        <v/>
      </c>
      <c r="C18" s="9" t="inlineStr">
        <is>
          <t>0</t>
        </is>
      </c>
    </row>
    <row r="19">
      <c r="A19" s="8" t="inlineStr">
        <is>
          <t>Verlegd</t>
        </is>
      </c>
      <c r="B19" s="7">
        <f>SUMPRODUCT((Transacties!C3:C100="Verkoop")*(Transacties!I3:I100="Verlegd")*Transacties!J3:J100)</f>
        <v/>
      </c>
      <c r="C19" s="7">
        <f>SUMPRODUCT((Transacties!C3:C100="Inkoop")*(Transacties!I3:I100="Verlegd")*Transacties!J3:J100)</f>
        <v/>
      </c>
    </row>
    <row r="22">
      <c r="A22" s="2" t="inlineStr">
        <is>
          <t>BTW-type</t>
        </is>
      </c>
      <c r="B22" s="2" t="inlineStr">
        <is>
          <t>BTW-bedrag</t>
        </is>
      </c>
    </row>
    <row r="23">
      <c r="A23" s="8" t="inlineStr">
        <is>
          <t>Verkoop 21%</t>
        </is>
      </c>
      <c r="B23" s="7">
        <f>SUMPRODUCT((Transacties!C3:C100="Verkoop")*(Transacties!I3:I100="21%")*Transacties!K3:K100)</f>
        <v/>
      </c>
    </row>
    <row r="24">
      <c r="A24" s="10" t="inlineStr">
        <is>
          <t>Verkoop 9%</t>
        </is>
      </c>
      <c r="B24" s="9">
        <f>SUMPRODUCT((Transacties!C3:C100="Verkoop")*(Transacties!I3:I100="9%")*Transacties!K3:K100)</f>
        <v/>
      </c>
    </row>
    <row r="25">
      <c r="A25" s="8" t="inlineStr">
        <is>
          <t>Inkoop 21%</t>
        </is>
      </c>
      <c r="B25" s="7">
        <f>SUMPRODUCT((Transacties!C3:C100="Inkoop")*(Transacties!I3:I100="21%")*Transacties!K3:K100)</f>
        <v/>
      </c>
    </row>
    <row r="26">
      <c r="A26" s="10" t="inlineStr">
        <is>
          <t>Inkoop 9%</t>
        </is>
      </c>
      <c r="B26" s="9">
        <f>SUMPRODUCT((Transacties!C3:C100="Inkoop")*(Transacties!I3:I100="9%")*Transacties!K3:K100)</f>
        <v/>
      </c>
    </row>
  </sheetData>
  <mergeCells count="18">
    <mergeCell ref="A1:H1"/>
    <mergeCell ref="A2:H2"/>
    <mergeCell ref="A4:B4"/>
    <mergeCell ref="A5:B6"/>
    <mergeCell ref="C4:D4"/>
    <mergeCell ref="C5:D6"/>
    <mergeCell ref="E4:F4"/>
    <mergeCell ref="E5:F6"/>
    <mergeCell ref="G4:H4"/>
    <mergeCell ref="G5:H6"/>
    <mergeCell ref="A8:B8"/>
    <mergeCell ref="A9:B10"/>
    <mergeCell ref="C8:D8"/>
    <mergeCell ref="C9:D10"/>
    <mergeCell ref="E8:F8"/>
    <mergeCell ref="E9:F10"/>
    <mergeCell ref="G8:H8"/>
    <mergeCell ref="G9:H10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9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55" customWidth="1" min="2" max="2"/>
    <col width="22" customWidth="1" min="3" max="3"/>
    <col width="22" customWidth="1" min="4" max="4"/>
  </cols>
  <sheetData>
    <row r="1" ht="32" customHeight="1">
      <c r="A1" s="1" t="inlineStr">
        <is>
          <t>HANDLEIDING – BTW-ADMINISTRATIE SPREADSHEET 2026</t>
        </is>
      </c>
    </row>
    <row r="2" ht="22" customHeight="1">
      <c r="A2" s="2" t="inlineStr">
        <is>
          <t>TABBLAD</t>
        </is>
      </c>
      <c r="B2" s="2" t="inlineStr">
        <is>
          <t>UITLEG</t>
        </is>
      </c>
    </row>
    <row r="3" ht="20" customHeight="1">
      <c r="A3" s="16" t="inlineStr">
        <is>
          <t>1. HOW TO START – TRANSACTIES INVOEREN</t>
        </is>
      </c>
    </row>
    <row r="4" ht="28" customHeight="1">
      <c r="A4" s="42" t="inlineStr">
        <is>
          <t>Stap 1</t>
        </is>
      </c>
      <c r="B4" s="17" t="inlineStr">
        <is>
          <t>Ga naar het tabblad 'Transacties' en vul per factuur een nieuwe rij in.</t>
        </is>
      </c>
    </row>
    <row r="5" ht="28" customHeight="1">
      <c r="A5" s="43" t="inlineStr">
        <is>
          <t>Stap 2</t>
        </is>
      </c>
      <c r="B5" s="18" t="inlineStr">
        <is>
          <t>Vul minimaal in: Datum, Factuurnr., Type, Bedrijf, BTW-tarief en Bedrag excl. BTW.</t>
        </is>
      </c>
    </row>
    <row r="6" ht="28" customHeight="1">
      <c r="A6" s="42" t="inlineStr">
        <is>
          <t>Stap 3</t>
        </is>
      </c>
      <c r="B6" s="17" t="inlineStr">
        <is>
          <t>BTW-bedrag en Bedrag incl. BTW worden automatisch berekend.</t>
        </is>
      </c>
    </row>
    <row r="7" ht="28" customHeight="1">
      <c r="A7" s="43" t="inlineStr">
        <is>
          <t>Stap 4</t>
        </is>
      </c>
      <c r="B7" s="18" t="inlineStr">
        <is>
          <t>Selecteer de juiste Aangifteperiode (bijv. Q2 2026).</t>
        </is>
      </c>
    </row>
    <row r="8" ht="28" customHeight="1">
      <c r="A8" s="42" t="inlineStr">
        <is>
          <t>Stap 5</t>
        </is>
      </c>
      <c r="B8" s="17" t="inlineStr">
        <is>
          <t>Zet Status op 'Gecontroleerd' als de factuur klopt.</t>
        </is>
      </c>
    </row>
    <row r="9" ht="20" customHeight="1">
      <c r="A9" s="16" t="inlineStr">
        <is>
          <t>2. BTW-TARIEVEN UITGELEGD</t>
        </is>
      </c>
    </row>
    <row r="10" ht="28" customHeight="1">
      <c r="A10" s="42" t="inlineStr">
        <is>
          <t>21%</t>
        </is>
      </c>
      <c r="B10" s="17" t="inlineStr">
        <is>
          <t>Standaardtarief. Geldt voor de meeste diensten en producten.</t>
        </is>
      </c>
    </row>
    <row r="11" ht="28" customHeight="1">
      <c r="A11" s="43" t="inlineStr">
        <is>
          <t>9%</t>
        </is>
      </c>
      <c r="B11" s="18" t="inlineStr">
        <is>
          <t>Verlaagd tarief. Geldt voor o.a. voeding, geneesmiddelen, boeken en agrarische goederen.</t>
        </is>
      </c>
    </row>
    <row r="12" ht="28" customHeight="1">
      <c r="A12" s="42" t="inlineStr">
        <is>
          <t>0%</t>
        </is>
      </c>
      <c r="B12" s="17" t="inlineStr">
        <is>
          <t>Nultarief. Geldt voor export buiten de EU en intracommunautaire leveringen.</t>
        </is>
      </c>
    </row>
    <row r="13" ht="28" customHeight="1">
      <c r="A13" s="43" t="inlineStr">
        <is>
          <t>Vrijgesteld</t>
        </is>
      </c>
      <c r="B13" s="18" t="inlineStr">
        <is>
          <t>Geen BTW. Geldt voor zorg, onderwijs, verzekeringen, financiële diensten.</t>
        </is>
      </c>
    </row>
    <row r="14" ht="28" customHeight="1">
      <c r="A14" s="42" t="inlineStr">
        <is>
          <t>Verlegd</t>
        </is>
      </c>
      <c r="B14" s="17" t="inlineStr">
        <is>
          <t>BTW-plicht verlegd naar de koper. Bijv. bij bouw of buitenlandse leveranciers.</t>
        </is>
      </c>
    </row>
    <row r="15" ht="20" customHeight="1">
      <c r="A15" s="16" t="inlineStr">
        <is>
          <t>3. BTW-AANGIFTE LEZEN</t>
        </is>
      </c>
    </row>
    <row r="16" ht="28" customHeight="1">
      <c r="A16" s="42" t="inlineStr">
        <is>
          <t>Sectie A</t>
        </is>
      </c>
      <c r="B16" s="17" t="inlineStr">
        <is>
          <t>Omzet en verschuldigde BTW: wat u moet afdragen aan de Belastingdienst.</t>
        </is>
      </c>
    </row>
    <row r="17" ht="28" customHeight="1">
      <c r="A17" s="43" t="inlineStr">
        <is>
          <t>Sectie B</t>
        </is>
      </c>
      <c r="B17" s="18" t="inlineStr">
        <is>
          <t>Voorbelasting: de BTW die u heeft betaald op inkopen, dit trekt u af.</t>
        </is>
      </c>
    </row>
    <row r="18" ht="28" customHeight="1">
      <c r="A18" s="42" t="inlineStr">
        <is>
          <t>Sectie C</t>
        </is>
      </c>
      <c r="B18" s="17" t="inlineStr">
        <is>
          <t>Netto saldo: positief = u betaalt, negatief = u krijgt terug.</t>
        </is>
      </c>
    </row>
    <row r="19" ht="20" customHeight="1">
      <c r="A19" s="16" t="inlineStr">
        <is>
          <t>4. KLEUREN EN WAARSCHUWINGEN</t>
        </is>
      </c>
    </row>
    <row r="20" ht="28" customHeight="1">
      <c r="A20" s="42" t="inlineStr">
        <is>
          <t>Oranje cel</t>
        </is>
      </c>
      <c r="B20" s="17" t="inlineStr">
        <is>
          <t>Status = Concept. Factuur is nog niet gecontroleerd.</t>
        </is>
      </c>
    </row>
    <row r="21" ht="28" customHeight="1">
      <c r="A21" s="43" t="inlineStr">
        <is>
          <t>Rode cel</t>
        </is>
      </c>
      <c r="B21" s="18" t="inlineStr">
        <is>
          <t>BTW-tarief = Verlegd. Let op: bijzondere aangifte vereist.</t>
        </is>
      </c>
    </row>
    <row r="22" ht="28" customHeight="1">
      <c r="A22" s="42" t="inlineStr">
        <is>
          <t>Oranje cel</t>
        </is>
      </c>
      <c r="B22" s="17" t="inlineStr">
        <is>
          <t>BTW-tarief = Vrijgesteld. Geen BTW, controleer of dit klopt.</t>
        </is>
      </c>
    </row>
    <row r="23" ht="28" customHeight="1">
      <c r="A23" s="43" t="inlineStr">
        <is>
          <t>Groene tekst</t>
        </is>
      </c>
      <c r="B23" s="18" t="inlineStr">
        <is>
          <t>Positief saldo / alles correct.</t>
        </is>
      </c>
    </row>
    <row r="24" ht="20" customHeight="1">
      <c r="A24" s="16" t="inlineStr">
        <is>
          <t>5. TIPS EN AANDACHTSPUNTEN</t>
        </is>
      </c>
    </row>
    <row r="25" ht="28" customHeight="1">
      <c r="A25" s="43" t="inlineStr">
        <is>
          <t>Tip 1</t>
        </is>
      </c>
      <c r="B25" s="18" t="inlineStr">
        <is>
          <t>Voer facturen wekelijks in om overzicht te bewaren.</t>
        </is>
      </c>
    </row>
    <row r="26" ht="28" customHeight="1">
      <c r="A26" s="42" t="inlineStr">
        <is>
          <t>Tip 2</t>
        </is>
      </c>
      <c r="B26" s="17" t="inlineStr">
        <is>
          <t>Controleer voor indiening of alle transacties status 'Gecontroleerd' hebben.</t>
        </is>
      </c>
    </row>
    <row r="27" ht="28" customHeight="1">
      <c r="A27" s="43" t="inlineStr">
        <is>
          <t>Tip 3</t>
        </is>
      </c>
      <c r="B27" s="18" t="inlineStr">
        <is>
          <t>Bewaar originele facturen in uw eigen archief of boekhoudpakket.</t>
        </is>
      </c>
    </row>
    <row r="28" ht="28" customHeight="1">
      <c r="A28" s="42" t="inlineStr">
        <is>
          <t>Tip 4</t>
        </is>
      </c>
      <c r="B28" s="17" t="inlineStr">
        <is>
          <t>Controleer BTW-aangifte altijd met uw accountant bij twijfel.</t>
        </is>
      </c>
    </row>
    <row r="29" ht="28" customHeight="1">
      <c r="A29" s="43" t="inlineStr">
        <is>
          <t>Disclaimer</t>
        </is>
      </c>
      <c r="B29" s="18" t="inlineStr">
        <is>
          <t>Deze spreadsheet is een hulpmiddel. De gebruiker blijft te allen tijde verantwoordelijk voor correcte aangifte bij de Belastingdienst. Tel: 0800-0543.</t>
        </is>
      </c>
    </row>
  </sheetData>
  <mergeCells count="28">
    <mergeCell ref="A1:D1"/>
    <mergeCell ref="A3:D3"/>
    <mergeCell ref="B4:D4"/>
    <mergeCell ref="B5:D5"/>
    <mergeCell ref="B6:D6"/>
    <mergeCell ref="B7:D7"/>
    <mergeCell ref="B8:D8"/>
    <mergeCell ref="A9:D9"/>
    <mergeCell ref="B10:D10"/>
    <mergeCell ref="B11:D11"/>
    <mergeCell ref="B12:D12"/>
    <mergeCell ref="B13:D13"/>
    <mergeCell ref="B14:D14"/>
    <mergeCell ref="A15:D15"/>
    <mergeCell ref="B16:D16"/>
    <mergeCell ref="B17:D17"/>
    <mergeCell ref="B18:D18"/>
    <mergeCell ref="A19:D19"/>
    <mergeCell ref="B20:D20"/>
    <mergeCell ref="B21:D21"/>
    <mergeCell ref="B22:D22"/>
    <mergeCell ref="B23:D23"/>
    <mergeCell ref="A24:D24"/>
    <mergeCell ref="B25:D25"/>
    <mergeCell ref="B26:D26"/>
    <mergeCell ref="B27:D27"/>
    <mergeCell ref="B28:D28"/>
    <mergeCell ref="B29:D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2026-06-01T20:33:53Z</dcterms:created>
  <dcterms:modified xmlns:dcterms="http://purl.org/dc/terms/" xmlns:xsi="http://www.w3.org/2001/XMLSchema-instance" xsi:type="dcterms:W3CDTF">2026-06-01T20:33:53Z</dcterms:modified>
</cp:coreProperties>
</file>